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627"/>
  </bookViews>
  <sheets>
    <sheet name="二厂气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<sst xmlns="http://schemas.openxmlformats.org/spreadsheetml/2006/main" count="81" uniqueCount="44">
  <si>
    <t>三期
天然气详情</t>
  </si>
  <si>
    <t>熔铸车间</t>
  </si>
  <si>
    <t>修模车间</t>
  </si>
  <si>
    <t>热处理车间</t>
  </si>
  <si>
    <t>涂装车间</t>
  </si>
  <si>
    <t>KSM
天然气详情</t>
  </si>
  <si>
    <t>五期
天然气详情</t>
  </si>
  <si>
    <t>熔化炉A</t>
  </si>
  <si>
    <t>静置炉A</t>
  </si>
  <si>
    <t>铝屑炉A</t>
  </si>
  <si>
    <t>前处理A</t>
  </si>
  <si>
    <t>熔化炉B</t>
  </si>
  <si>
    <t>静置炉B</t>
  </si>
  <si>
    <t>铝屑炉B</t>
  </si>
  <si>
    <t>前处理B</t>
  </si>
  <si>
    <t>1#模具加热炉</t>
  </si>
  <si>
    <t>2#模具加热炉</t>
  </si>
  <si>
    <t>3#模具加热炉</t>
  </si>
  <si>
    <t>热处理1#</t>
  </si>
  <si>
    <t>热处理炉2#</t>
  </si>
  <si>
    <t>涂装1#</t>
  </si>
  <si>
    <t>涂装2#</t>
  </si>
  <si>
    <t>合计</t>
  </si>
  <si>
    <t>天然气
总表数</t>
  </si>
  <si>
    <t>误差</t>
  </si>
  <si>
    <t>涂装锅炉</t>
  </si>
  <si>
    <t>支具炉</t>
  </si>
  <si>
    <t>天然气总数</t>
  </si>
  <si>
    <t>熔炼炉</t>
  </si>
  <si>
    <t>热处理炉</t>
  </si>
  <si>
    <r>
      <rPr>
        <sz val="11"/>
        <color theme="1"/>
        <rFont val="宋体"/>
        <charset val="134"/>
        <scheme val="minor"/>
      </rPr>
      <t xml:space="preserve">模具加热炉
</t>
    </r>
    <r>
      <rPr>
        <sz val="8"/>
        <color theme="1"/>
        <rFont val="宋体"/>
        <charset val="134"/>
        <scheme val="minor"/>
      </rPr>
      <t>设备未到</t>
    </r>
  </si>
  <si>
    <t>熔铸</t>
  </si>
  <si>
    <t>热处理</t>
  </si>
  <si>
    <t>修模</t>
  </si>
  <si>
    <t>涂装</t>
  </si>
  <si>
    <t>2024年合计</t>
  </si>
  <si>
    <t>2018年合计</t>
  </si>
  <si>
    <t>2019年合计</t>
  </si>
  <si>
    <t>2020年合计</t>
  </si>
  <si>
    <t>2021年合计</t>
  </si>
  <si>
    <t>2022年合计</t>
  </si>
  <si>
    <t>2023年合计</t>
  </si>
  <si>
    <t>熔炼</t>
  </si>
  <si>
    <t>总表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</si>
</sst>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57" fontId="5" fillId="0" borderId="5" xfId="0" applyNumberFormat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57" fontId="5" fillId="3" borderId="5" xfId="0" applyNumberFormat="1" applyFont="1" applyFill="1" applyBorder="1" applyAlignment="1">
      <alignment horizontal="left" vertical="center"/>
    </xf>
    <xf numFmtId="57" fontId="6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8" fillId="0" borderId="5" xfId="0" applyFont="1" applyBorder="1">
      <alignment vertical="center"/>
    </xf>
    <xf numFmtId="0" fontId="9" fillId="0" borderId="0" xfId="0" applyFont="1">
      <alignment vertical="center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5" xfId="0" applyFill="1" applyBorder="1">
      <alignment vertical="center"/>
    </xf>
    <xf numFmtId="0" fontId="0" fillId="0" borderId="9" xfId="0" applyBorder="1">
      <alignment vertical="center"/>
    </xf>
    <xf numFmtId="0" fontId="0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DF3621"/>
      <color rgb="00CC4E3F"/>
      <color rgb="00FA6666"/>
      <color rgb="00FF6161"/>
      <color rgb="00FF5F5F"/>
      <color rgb="00FF8787"/>
      <color rgb="00C097E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4"/>
  <sheetViews>
    <sheetView tabSelected="1" zoomScale="85" zoomScaleNormal="85" topLeftCell="M1" workbookViewId="0">
      <selection activeCell="X32" sqref="X32"/>
    </sheetView>
  </sheetViews>
  <sheetFormatPr defaultColWidth="9" defaultRowHeight="14.4"/>
  <cols>
    <col min="1" max="1" width="12.1296296296296" customWidth="1"/>
    <col min="10" max="12" width="10.5" customWidth="1"/>
    <col min="15" max="15" width="11.5"/>
    <col min="18" max="18" width="12.8796296296296" customWidth="1"/>
    <col min="23" max="23" width="11.25" customWidth="1"/>
    <col min="24" max="27" width="12.5" customWidth="1"/>
    <col min="29" max="29" width="11.25" customWidth="1"/>
  </cols>
  <sheetData>
    <row r="1" ht="20.4" spans="1:16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20"/>
      <c r="J1" s="4" t="s">
        <v>2</v>
      </c>
      <c r="K1" s="5"/>
      <c r="L1" s="20"/>
      <c r="M1" s="21" t="s">
        <v>3</v>
      </c>
      <c r="N1" s="21"/>
      <c r="O1" s="22" t="s">
        <v>4</v>
      </c>
      <c r="P1" s="22"/>
    </row>
    <row r="2" spans="1:3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3"/>
      <c r="P2" s="23"/>
      <c r="Q2" s="11"/>
      <c r="R2" s="11"/>
      <c r="S2" s="11"/>
      <c r="W2" s="26" t="s">
        <v>5</v>
      </c>
      <c r="AC2" s="26" t="s">
        <v>6</v>
      </c>
      <c r="AD2" s="30"/>
      <c r="AE2" s="30"/>
      <c r="AF2" s="30"/>
      <c r="AG2" s="30"/>
    </row>
    <row r="3" s="1" customFormat="1" ht="24" spans="1:35">
      <c r="A3" s="8"/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9" t="s">
        <v>19</v>
      </c>
      <c r="O3" s="9" t="s">
        <v>20</v>
      </c>
      <c r="P3" s="9" t="s">
        <v>21</v>
      </c>
      <c r="Q3" s="15" t="s">
        <v>22</v>
      </c>
      <c r="R3" s="27" t="s">
        <v>23</v>
      </c>
      <c r="S3" s="15" t="s">
        <v>24</v>
      </c>
      <c r="T3" s="15" t="s">
        <v>25</v>
      </c>
      <c r="U3" s="15" t="s">
        <v>26</v>
      </c>
      <c r="W3" s="26"/>
      <c r="X3" s="28" t="s">
        <v>27</v>
      </c>
      <c r="Y3" s="15" t="s">
        <v>28</v>
      </c>
      <c r="Z3" s="15" t="s">
        <v>29</v>
      </c>
      <c r="AA3" s="31" t="s">
        <v>30</v>
      </c>
      <c r="AC3" s="26"/>
      <c r="AD3" s="15" t="s">
        <v>31</v>
      </c>
      <c r="AE3" s="15" t="s">
        <v>32</v>
      </c>
      <c r="AF3" s="15" t="s">
        <v>33</v>
      </c>
      <c r="AG3" s="15" t="s">
        <v>34</v>
      </c>
      <c r="AH3" s="15" t="s">
        <v>24</v>
      </c>
      <c r="AI3" s="15" t="s">
        <v>22</v>
      </c>
    </row>
    <row r="4" spans="1:35">
      <c r="A4" s="10">
        <v>45292</v>
      </c>
      <c r="B4" s="11">
        <v>112936</v>
      </c>
      <c r="C4" s="11">
        <v>11298</v>
      </c>
      <c r="D4" s="11">
        <v>47364</v>
      </c>
      <c r="E4" s="11">
        <v>7660</v>
      </c>
      <c r="F4" s="11">
        <v>108135</v>
      </c>
      <c r="G4" s="11">
        <v>8680</v>
      </c>
      <c r="H4" s="11">
        <v>46993</v>
      </c>
      <c r="I4" s="11">
        <v>13830</v>
      </c>
      <c r="J4" s="11">
        <v>5274</v>
      </c>
      <c r="K4" s="11">
        <v>6351</v>
      </c>
      <c r="L4" s="11">
        <v>3159</v>
      </c>
      <c r="M4" s="11">
        <v>70510</v>
      </c>
      <c r="N4" s="11">
        <v>63309</v>
      </c>
      <c r="O4" s="11">
        <v>60968</v>
      </c>
      <c r="P4" s="11">
        <v>100356</v>
      </c>
      <c r="Q4" s="11">
        <f>SUM(B4:P4)</f>
        <v>666823</v>
      </c>
      <c r="R4" s="29">
        <v>720851</v>
      </c>
      <c r="S4" s="11">
        <f>R4-Q4</f>
        <v>54028</v>
      </c>
      <c r="T4" s="11">
        <v>21452</v>
      </c>
      <c r="U4" s="11"/>
      <c r="W4" s="10">
        <v>45292</v>
      </c>
      <c r="X4" s="11">
        <v>223679</v>
      </c>
      <c r="Y4" s="11">
        <v>133326</v>
      </c>
      <c r="Z4" s="11">
        <v>84614</v>
      </c>
      <c r="AA4" s="11"/>
      <c r="AC4" s="10">
        <v>45292</v>
      </c>
      <c r="AD4" s="11">
        <v>504583</v>
      </c>
      <c r="AE4" s="11">
        <v>121907</v>
      </c>
      <c r="AF4" s="11">
        <v>20800</v>
      </c>
      <c r="AG4" s="11">
        <v>184451</v>
      </c>
      <c r="AH4" s="11">
        <v>22674</v>
      </c>
      <c r="AI4" s="11">
        <v>854415</v>
      </c>
    </row>
    <row r="5" spans="1:35">
      <c r="A5" s="10">
        <v>45323</v>
      </c>
      <c r="B5" s="11">
        <v>39925</v>
      </c>
      <c r="C5" s="11">
        <v>14954</v>
      </c>
      <c r="D5" s="11">
        <v>34960</v>
      </c>
      <c r="E5" s="11">
        <v>0</v>
      </c>
      <c r="F5" s="11">
        <v>59092</v>
      </c>
      <c r="G5" s="11">
        <v>9924</v>
      </c>
      <c r="H5" s="11">
        <v>22742</v>
      </c>
      <c r="I5" s="11">
        <v>27460</v>
      </c>
      <c r="J5" s="11">
        <v>2250</v>
      </c>
      <c r="K5" s="11">
        <v>3399</v>
      </c>
      <c r="L5" s="11">
        <v>1921</v>
      </c>
      <c r="M5" s="11">
        <v>38525</v>
      </c>
      <c r="N5" s="11">
        <v>33556</v>
      </c>
      <c r="O5" s="11">
        <v>60272</v>
      </c>
      <c r="P5" s="11">
        <v>61631</v>
      </c>
      <c r="Q5" s="11">
        <f t="shared" ref="Q5:Q15" si="0">SUM(B5:P5)</f>
        <v>410611</v>
      </c>
      <c r="R5" s="29">
        <v>425548</v>
      </c>
      <c r="S5" s="11">
        <f t="shared" ref="S5:S15" si="1">R5-Q5</f>
        <v>14937</v>
      </c>
      <c r="T5" s="11">
        <v>9693</v>
      </c>
      <c r="U5" s="11"/>
      <c r="W5" s="10">
        <v>45323</v>
      </c>
      <c r="X5" s="11">
        <v>124777</v>
      </c>
      <c r="Y5" s="11">
        <v>76892</v>
      </c>
      <c r="Z5" s="11">
        <v>45507</v>
      </c>
      <c r="AA5" s="11"/>
      <c r="AC5" s="10">
        <v>45323</v>
      </c>
      <c r="AD5" s="11">
        <v>261281</v>
      </c>
      <c r="AE5" s="11">
        <v>69554</v>
      </c>
      <c r="AF5" s="11">
        <v>10900</v>
      </c>
      <c r="AG5" s="11">
        <v>111155</v>
      </c>
      <c r="AH5" s="11">
        <v>66957</v>
      </c>
      <c r="AI5" s="11">
        <v>519847</v>
      </c>
    </row>
    <row r="6" spans="1:35">
      <c r="A6" s="10">
        <v>45352</v>
      </c>
      <c r="B6" s="11">
        <v>57176</v>
      </c>
      <c r="C6" s="11">
        <v>21641</v>
      </c>
      <c r="D6" s="11">
        <v>25075</v>
      </c>
      <c r="E6" s="11">
        <v>150</v>
      </c>
      <c r="F6" s="11">
        <v>121056</v>
      </c>
      <c r="G6" s="11">
        <v>15351</v>
      </c>
      <c r="H6" s="11">
        <v>50672</v>
      </c>
      <c r="I6" s="11">
        <v>42291</v>
      </c>
      <c r="J6" s="11">
        <v>6632</v>
      </c>
      <c r="K6" s="11">
        <v>3923</v>
      </c>
      <c r="L6" s="11">
        <v>2406</v>
      </c>
      <c r="M6" s="11">
        <v>52924</v>
      </c>
      <c r="N6" s="11">
        <v>52471</v>
      </c>
      <c r="O6" s="11">
        <v>48494</v>
      </c>
      <c r="P6" s="24">
        <v>113481</v>
      </c>
      <c r="Q6" s="11">
        <f t="shared" si="0"/>
        <v>613743</v>
      </c>
      <c r="R6" s="29">
        <v>601858</v>
      </c>
      <c r="S6" s="11">
        <f t="shared" si="1"/>
        <v>-11885</v>
      </c>
      <c r="T6" s="11">
        <v>251</v>
      </c>
      <c r="U6" s="11"/>
      <c r="W6" s="10">
        <v>45352</v>
      </c>
      <c r="X6" s="11">
        <v>199444</v>
      </c>
      <c r="Y6" s="11">
        <v>118844</v>
      </c>
      <c r="Z6" s="11">
        <v>76491</v>
      </c>
      <c r="AA6" s="11"/>
      <c r="AC6" s="10">
        <v>45352</v>
      </c>
      <c r="AD6" s="11">
        <v>474869</v>
      </c>
      <c r="AE6" s="11">
        <v>115294</v>
      </c>
      <c r="AF6" s="11">
        <v>19700</v>
      </c>
      <c r="AG6" s="11">
        <v>155336</v>
      </c>
      <c r="AH6" s="11">
        <v>11438</v>
      </c>
      <c r="AI6" s="11">
        <v>776637</v>
      </c>
    </row>
    <row r="7" spans="1:35">
      <c r="A7" s="10">
        <v>45383</v>
      </c>
      <c r="B7" s="11">
        <v>93670</v>
      </c>
      <c r="C7" s="11">
        <v>12956</v>
      </c>
      <c r="D7" s="11">
        <v>0</v>
      </c>
      <c r="E7" s="11">
        <v>0</v>
      </c>
      <c r="F7" s="11">
        <v>99029</v>
      </c>
      <c r="G7" s="11">
        <v>12894</v>
      </c>
      <c r="H7" s="11">
        <v>58135</v>
      </c>
      <c r="I7" s="11">
        <v>42959</v>
      </c>
      <c r="J7" s="11">
        <v>5913</v>
      </c>
      <c r="K7" s="11">
        <v>1924</v>
      </c>
      <c r="L7" s="11">
        <v>2049</v>
      </c>
      <c r="M7" s="11">
        <v>47644</v>
      </c>
      <c r="N7" s="11">
        <v>57000</v>
      </c>
      <c r="O7" s="11">
        <v>60425</v>
      </c>
      <c r="P7" s="11">
        <v>105179</v>
      </c>
      <c r="Q7" s="11">
        <f t="shared" si="0"/>
        <v>599777</v>
      </c>
      <c r="R7" s="29">
        <v>581825</v>
      </c>
      <c r="S7" s="11">
        <f t="shared" si="1"/>
        <v>-17952</v>
      </c>
      <c r="T7" s="11">
        <v>1535</v>
      </c>
      <c r="U7" s="11"/>
      <c r="W7" s="10">
        <v>45383</v>
      </c>
      <c r="X7" s="11">
        <v>164314</v>
      </c>
      <c r="Y7" s="11">
        <v>98878</v>
      </c>
      <c r="Z7" s="11">
        <v>62082</v>
      </c>
      <c r="AA7" s="11"/>
      <c r="AC7" s="10">
        <v>45383</v>
      </c>
      <c r="AD7" s="11">
        <v>503119</v>
      </c>
      <c r="AE7" s="11">
        <v>124830</v>
      </c>
      <c r="AF7" s="11">
        <v>21200</v>
      </c>
      <c r="AG7" s="11">
        <v>161120</v>
      </c>
      <c r="AH7" s="11">
        <v>11248</v>
      </c>
      <c r="AI7" s="11">
        <v>821517</v>
      </c>
    </row>
    <row r="8" spans="1:35">
      <c r="A8" s="10">
        <v>45413</v>
      </c>
      <c r="B8" s="11">
        <v>0</v>
      </c>
      <c r="C8" s="11">
        <v>0</v>
      </c>
      <c r="D8" s="11">
        <v>0</v>
      </c>
      <c r="E8" s="11">
        <v>0</v>
      </c>
      <c r="F8" s="11">
        <v>73744</v>
      </c>
      <c r="G8" s="11">
        <v>8764</v>
      </c>
      <c r="H8" s="11">
        <v>29979</v>
      </c>
      <c r="I8" s="11">
        <v>25620</v>
      </c>
      <c r="J8" s="11">
        <v>2282</v>
      </c>
      <c r="K8" s="11">
        <v>1129</v>
      </c>
      <c r="L8" s="11">
        <v>1034</v>
      </c>
      <c r="M8" s="11">
        <v>13475</v>
      </c>
      <c r="N8" s="11">
        <v>36936</v>
      </c>
      <c r="O8" s="11">
        <v>48523</v>
      </c>
      <c r="P8" s="24">
        <v>16092</v>
      </c>
      <c r="Q8" s="11">
        <f t="shared" si="0"/>
        <v>257578</v>
      </c>
      <c r="R8" s="29">
        <v>276110</v>
      </c>
      <c r="S8" s="11">
        <f t="shared" si="1"/>
        <v>18532</v>
      </c>
      <c r="T8" s="11">
        <v>4032</v>
      </c>
      <c r="U8" s="11">
        <v>468</v>
      </c>
      <c r="W8" s="10">
        <v>45413</v>
      </c>
      <c r="X8" s="11">
        <v>161168</v>
      </c>
      <c r="Y8" s="11">
        <v>97043</v>
      </c>
      <c r="Z8" s="11">
        <v>63867</v>
      </c>
      <c r="AA8" s="11"/>
      <c r="AC8" s="10">
        <v>45413</v>
      </c>
      <c r="AD8" s="11">
        <v>440716</v>
      </c>
      <c r="AE8" s="11">
        <v>111945</v>
      </c>
      <c r="AF8" s="11">
        <v>18000</v>
      </c>
      <c r="AG8" s="11">
        <v>146706</v>
      </c>
      <c r="AH8" s="11">
        <v>11756</v>
      </c>
      <c r="AI8" s="11">
        <v>729123</v>
      </c>
    </row>
    <row r="9" spans="1:35">
      <c r="A9" s="10">
        <v>45444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24">
        <v>0</v>
      </c>
      <c r="Q9" s="11">
        <f t="shared" si="0"/>
        <v>0</v>
      </c>
      <c r="R9" s="29">
        <v>444</v>
      </c>
      <c r="S9" s="11">
        <f t="shared" si="1"/>
        <v>444</v>
      </c>
      <c r="T9" s="11">
        <v>0</v>
      </c>
      <c r="U9" s="11">
        <v>444</v>
      </c>
      <c r="W9" s="10">
        <v>45444</v>
      </c>
      <c r="X9" s="11">
        <v>153586</v>
      </c>
      <c r="Y9" s="11">
        <v>93584</v>
      </c>
      <c r="Z9" s="11">
        <v>63358</v>
      </c>
      <c r="AA9" s="11"/>
      <c r="AC9" s="10">
        <v>45444</v>
      </c>
      <c r="AD9" s="11">
        <v>479443</v>
      </c>
      <c r="AE9" s="11">
        <v>124061</v>
      </c>
      <c r="AF9" s="11">
        <v>18800</v>
      </c>
      <c r="AG9" s="11">
        <v>152514</v>
      </c>
      <c r="AH9" s="11">
        <v>13687</v>
      </c>
      <c r="AI9" s="11">
        <v>788505</v>
      </c>
    </row>
    <row r="10" spans="1:35">
      <c r="A10" s="10">
        <v>45474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24">
        <v>0</v>
      </c>
      <c r="Q10" s="11">
        <f t="shared" si="0"/>
        <v>0</v>
      </c>
      <c r="R10" s="29">
        <v>0</v>
      </c>
      <c r="S10" s="11">
        <f t="shared" si="1"/>
        <v>0</v>
      </c>
      <c r="T10" s="11">
        <v>0</v>
      </c>
      <c r="U10" s="11"/>
      <c r="W10" s="10">
        <v>45474</v>
      </c>
      <c r="X10" s="11">
        <v>169577</v>
      </c>
      <c r="Y10" s="11">
        <v>97327</v>
      </c>
      <c r="Z10" s="11">
        <v>72250</v>
      </c>
      <c r="AA10" s="11"/>
      <c r="AC10" s="10">
        <v>45474</v>
      </c>
      <c r="AD10" s="11">
        <v>457200</v>
      </c>
      <c r="AE10" s="11">
        <v>117420</v>
      </c>
      <c r="AF10" s="11">
        <v>18200</v>
      </c>
      <c r="AG10" s="11">
        <v>143625</v>
      </c>
      <c r="AH10" s="11">
        <v>19841</v>
      </c>
      <c r="AI10" s="11">
        <v>756286</v>
      </c>
    </row>
    <row r="11" spans="1:35">
      <c r="A11" s="10">
        <v>45505</v>
      </c>
      <c r="B11" s="11">
        <v>0</v>
      </c>
      <c r="C11" s="11">
        <v>0</v>
      </c>
      <c r="D11" s="11">
        <v>0</v>
      </c>
      <c r="E11" s="11">
        <v>0</v>
      </c>
      <c r="F11" s="11">
        <v>24974</v>
      </c>
      <c r="G11" s="11">
        <v>7459</v>
      </c>
      <c r="H11" s="11">
        <v>6351</v>
      </c>
      <c r="I11" s="11">
        <v>0</v>
      </c>
      <c r="J11" s="11">
        <v>691</v>
      </c>
      <c r="K11" s="11">
        <v>433</v>
      </c>
      <c r="L11" s="11">
        <v>321</v>
      </c>
      <c r="M11" s="11">
        <v>10857</v>
      </c>
      <c r="N11" s="11">
        <v>41</v>
      </c>
      <c r="O11" s="11">
        <v>0</v>
      </c>
      <c r="P11" s="24">
        <v>0</v>
      </c>
      <c r="Q11" s="11">
        <f t="shared" si="0"/>
        <v>51127</v>
      </c>
      <c r="R11" s="29">
        <v>55706</v>
      </c>
      <c r="S11" s="11">
        <f t="shared" si="1"/>
        <v>4579</v>
      </c>
      <c r="T11" s="11"/>
      <c r="U11" s="11"/>
      <c r="W11" s="10">
        <v>45505</v>
      </c>
      <c r="X11" s="11">
        <v>175784</v>
      </c>
      <c r="Y11" s="11">
        <v>111108</v>
      </c>
      <c r="Z11" s="11">
        <v>60777</v>
      </c>
      <c r="AA11" s="11"/>
      <c r="AC11" s="10">
        <v>45505</v>
      </c>
      <c r="AD11" s="11">
        <v>473585</v>
      </c>
      <c r="AE11" s="11">
        <v>124729</v>
      </c>
      <c r="AF11" s="11">
        <v>19200</v>
      </c>
      <c r="AG11" s="11">
        <v>126752</v>
      </c>
      <c r="AH11" s="11">
        <v>14461</v>
      </c>
      <c r="AI11" s="11">
        <v>758727</v>
      </c>
    </row>
    <row r="12" spans="1:35">
      <c r="A12" s="10">
        <v>45536</v>
      </c>
      <c r="B12" s="11">
        <v>3232</v>
      </c>
      <c r="C12" s="11">
        <v>7492</v>
      </c>
      <c r="D12" s="11">
        <v>25058</v>
      </c>
      <c r="E12" s="11">
        <v>0</v>
      </c>
      <c r="F12" s="11">
        <v>108319</v>
      </c>
      <c r="G12" s="11">
        <v>13889</v>
      </c>
      <c r="H12" s="11">
        <v>30701</v>
      </c>
      <c r="I12" s="11">
        <v>11435</v>
      </c>
      <c r="J12" s="11">
        <v>5014</v>
      </c>
      <c r="K12" s="11">
        <v>1357</v>
      </c>
      <c r="L12" s="11">
        <v>1530</v>
      </c>
      <c r="M12" s="11">
        <v>54348</v>
      </c>
      <c r="N12" s="11">
        <v>6500</v>
      </c>
      <c r="O12" s="11">
        <v>27184</v>
      </c>
      <c r="P12" s="24">
        <v>55554</v>
      </c>
      <c r="Q12" s="11">
        <f t="shared" si="0"/>
        <v>351613</v>
      </c>
      <c r="R12" s="29">
        <v>380230</v>
      </c>
      <c r="S12" s="11">
        <f t="shared" si="1"/>
        <v>28617</v>
      </c>
      <c r="T12" s="11">
        <v>1857</v>
      </c>
      <c r="U12" s="11"/>
      <c r="W12" s="10">
        <v>45536</v>
      </c>
      <c r="X12" s="11">
        <v>177900</v>
      </c>
      <c r="Y12" s="11">
        <v>108980</v>
      </c>
      <c r="Z12" s="11">
        <v>64135</v>
      </c>
      <c r="AA12" s="11"/>
      <c r="AC12" s="10">
        <v>45536</v>
      </c>
      <c r="AD12" s="11">
        <v>487531</v>
      </c>
      <c r="AE12" s="11">
        <v>127361</v>
      </c>
      <c r="AF12" s="11">
        <v>20300</v>
      </c>
      <c r="AG12" s="11">
        <v>179201</v>
      </c>
      <c r="AH12" s="11">
        <v>-1887</v>
      </c>
      <c r="AI12" s="11">
        <v>812506</v>
      </c>
    </row>
    <row r="13" spans="1:35">
      <c r="A13" s="10">
        <v>45566</v>
      </c>
      <c r="B13" s="11">
        <v>105050</v>
      </c>
      <c r="C13" s="11">
        <v>12490</v>
      </c>
      <c r="D13" s="11">
        <v>94320</v>
      </c>
      <c r="E13" s="11">
        <v>35823</v>
      </c>
      <c r="F13" s="11">
        <v>94673</v>
      </c>
      <c r="G13" s="11">
        <v>17138</v>
      </c>
      <c r="H13" s="11">
        <v>2015</v>
      </c>
      <c r="I13" s="11">
        <v>25117</v>
      </c>
      <c r="J13" s="11">
        <v>5968</v>
      </c>
      <c r="K13" s="11">
        <v>3402</v>
      </c>
      <c r="L13" s="11">
        <v>3045</v>
      </c>
      <c r="M13" s="11">
        <v>63588</v>
      </c>
      <c r="N13" s="11">
        <v>56668</v>
      </c>
      <c r="O13" s="11">
        <v>58519</v>
      </c>
      <c r="P13" s="24">
        <v>191373</v>
      </c>
      <c r="Q13" s="11">
        <f t="shared" si="0"/>
        <v>769189</v>
      </c>
      <c r="R13" s="29">
        <v>735490</v>
      </c>
      <c r="S13" s="11">
        <f t="shared" si="1"/>
        <v>-33699</v>
      </c>
      <c r="T13" s="11">
        <v>6421</v>
      </c>
      <c r="U13" s="11"/>
      <c r="W13" s="10">
        <v>45566</v>
      </c>
      <c r="X13" s="11">
        <v>215326</v>
      </c>
      <c r="Y13" s="11">
        <v>131487</v>
      </c>
      <c r="Z13" s="11">
        <v>76788</v>
      </c>
      <c r="AA13" s="11"/>
      <c r="AC13" s="10">
        <v>45566</v>
      </c>
      <c r="AD13" s="11">
        <v>497545</v>
      </c>
      <c r="AE13" s="11">
        <v>128955</v>
      </c>
      <c r="AF13" s="11">
        <v>20900</v>
      </c>
      <c r="AG13" s="11">
        <v>169161</v>
      </c>
      <c r="AH13" s="11">
        <v>20312</v>
      </c>
      <c r="AI13" s="11">
        <v>836873</v>
      </c>
    </row>
    <row r="14" spans="1:35">
      <c r="A14" s="10">
        <v>45597</v>
      </c>
      <c r="B14" s="11">
        <v>112024</v>
      </c>
      <c r="C14" s="11">
        <v>13247</v>
      </c>
      <c r="D14" s="11">
        <v>102138</v>
      </c>
      <c r="E14" s="11">
        <v>37984</v>
      </c>
      <c r="F14" s="11">
        <v>98507</v>
      </c>
      <c r="G14" s="11">
        <v>17097</v>
      </c>
      <c r="H14" s="11">
        <v>0</v>
      </c>
      <c r="I14" s="11">
        <v>27899</v>
      </c>
      <c r="J14" s="11">
        <v>6422</v>
      </c>
      <c r="K14" s="11">
        <v>5686</v>
      </c>
      <c r="L14" s="11">
        <v>2756</v>
      </c>
      <c r="M14" s="11">
        <v>66029</v>
      </c>
      <c r="N14" s="11">
        <v>58078</v>
      </c>
      <c r="O14" s="11">
        <v>60171</v>
      </c>
      <c r="P14" s="24">
        <v>138388</v>
      </c>
      <c r="Q14" s="11">
        <f t="shared" si="0"/>
        <v>746426</v>
      </c>
      <c r="R14" s="29">
        <v>807577</v>
      </c>
      <c r="S14" s="11">
        <f t="shared" si="1"/>
        <v>61151</v>
      </c>
      <c r="T14" s="11">
        <v>20756</v>
      </c>
      <c r="U14" s="11"/>
      <c r="W14" s="10">
        <v>45597</v>
      </c>
      <c r="X14" s="11">
        <v>279487</v>
      </c>
      <c r="Y14" s="11">
        <v>137465</v>
      </c>
      <c r="Z14" s="11">
        <v>81682</v>
      </c>
      <c r="AA14" s="11"/>
      <c r="AC14" s="10">
        <v>45597</v>
      </c>
      <c r="AD14" s="11">
        <v>511049</v>
      </c>
      <c r="AE14" s="11">
        <v>127144</v>
      </c>
      <c r="AF14" s="11">
        <v>21600</v>
      </c>
      <c r="AG14" s="11">
        <v>176919</v>
      </c>
      <c r="AH14" s="11">
        <v>21167</v>
      </c>
      <c r="AI14" s="11">
        <v>857879</v>
      </c>
    </row>
    <row r="15" spans="1:35">
      <c r="A15" s="10">
        <v>45627</v>
      </c>
      <c r="B15" s="11">
        <v>114689</v>
      </c>
      <c r="C15" s="11">
        <v>12581</v>
      </c>
      <c r="D15" s="11">
        <v>107021</v>
      </c>
      <c r="E15" s="11">
        <v>42853</v>
      </c>
      <c r="F15" s="11">
        <v>94859</v>
      </c>
      <c r="G15" s="11">
        <v>16084</v>
      </c>
      <c r="H15" s="11">
        <v>0</v>
      </c>
      <c r="I15" s="11">
        <v>6582</v>
      </c>
      <c r="J15" s="11">
        <v>6159</v>
      </c>
      <c r="K15" s="11">
        <v>5472</v>
      </c>
      <c r="L15" s="11">
        <v>3028</v>
      </c>
      <c r="M15" s="11">
        <v>61209</v>
      </c>
      <c r="N15" s="11">
        <v>58087</v>
      </c>
      <c r="O15" s="11">
        <v>2941</v>
      </c>
      <c r="P15" s="24">
        <v>141976</v>
      </c>
      <c r="Q15" s="11">
        <f t="shared" si="0"/>
        <v>673541</v>
      </c>
      <c r="R15" s="29">
        <v>806223</v>
      </c>
      <c r="S15" s="11">
        <f t="shared" si="1"/>
        <v>132682</v>
      </c>
      <c r="T15" s="11">
        <v>11197</v>
      </c>
      <c r="U15" s="11"/>
      <c r="W15" s="10">
        <v>45627</v>
      </c>
      <c r="X15" s="11">
        <v>318420</v>
      </c>
      <c r="Y15" s="11">
        <v>195461</v>
      </c>
      <c r="Z15" s="11">
        <v>96516</v>
      </c>
      <c r="AA15" s="11"/>
      <c r="AC15" s="10">
        <v>45627</v>
      </c>
      <c r="AD15" s="11">
        <v>497936</v>
      </c>
      <c r="AE15" s="11">
        <v>123791</v>
      </c>
      <c r="AF15" s="11">
        <v>20900</v>
      </c>
      <c r="AG15" s="11">
        <v>181853</v>
      </c>
      <c r="AH15" s="11">
        <v>24728</v>
      </c>
      <c r="AI15" s="11">
        <v>849208</v>
      </c>
    </row>
    <row r="16" spans="1:35">
      <c r="A16" s="12" t="s">
        <v>35</v>
      </c>
      <c r="B16" s="11">
        <f>SUM(B4:B15)</f>
        <v>638702</v>
      </c>
      <c r="C16" s="11">
        <f t="shared" ref="C16:T16" si="2">SUM(C4:C15)</f>
        <v>106659</v>
      </c>
      <c r="D16" s="11">
        <f t="shared" si="2"/>
        <v>435936</v>
      </c>
      <c r="E16" s="11">
        <f t="shared" si="2"/>
        <v>124470</v>
      </c>
      <c r="F16" s="11">
        <f t="shared" si="2"/>
        <v>882388</v>
      </c>
      <c r="G16" s="11">
        <f t="shared" si="2"/>
        <v>127280</v>
      </c>
      <c r="H16" s="11">
        <f t="shared" si="2"/>
        <v>247588</v>
      </c>
      <c r="I16" s="11">
        <f t="shared" si="2"/>
        <v>223193</v>
      </c>
      <c r="J16" s="11">
        <f t="shared" si="2"/>
        <v>46605</v>
      </c>
      <c r="K16" s="11">
        <f t="shared" si="2"/>
        <v>33076</v>
      </c>
      <c r="L16" s="11">
        <f t="shared" si="2"/>
        <v>21249</v>
      </c>
      <c r="M16" s="11">
        <f t="shared" si="2"/>
        <v>479109</v>
      </c>
      <c r="N16" s="11">
        <f t="shared" si="2"/>
        <v>422646</v>
      </c>
      <c r="O16" s="11">
        <f t="shared" si="2"/>
        <v>427497</v>
      </c>
      <c r="P16" s="11">
        <f t="shared" si="2"/>
        <v>924030</v>
      </c>
      <c r="Q16" s="11">
        <f t="shared" si="2"/>
        <v>5140428</v>
      </c>
      <c r="R16" s="29">
        <f t="shared" si="2"/>
        <v>5391862</v>
      </c>
      <c r="S16" s="11">
        <f t="shared" si="2"/>
        <v>251434</v>
      </c>
      <c r="T16" s="11">
        <f t="shared" si="2"/>
        <v>77194</v>
      </c>
      <c r="U16" s="11"/>
      <c r="W16" s="12" t="s">
        <v>35</v>
      </c>
      <c r="X16" s="11">
        <f>SUM(X4:X15)</f>
        <v>2363462</v>
      </c>
      <c r="Y16" s="11">
        <f>SUM(Y4:Y15)</f>
        <v>1400395</v>
      </c>
      <c r="Z16" s="11">
        <f>SUM(Z4:Z15)</f>
        <v>848067</v>
      </c>
      <c r="AA16" s="11">
        <f>SUM(AA4:AA15)</f>
        <v>0</v>
      </c>
      <c r="AC16" s="12" t="s">
        <v>35</v>
      </c>
      <c r="AD16" s="11">
        <f t="shared" ref="AD16:AI16" si="3">SUM(AD4:AD15)</f>
        <v>5588857</v>
      </c>
      <c r="AE16" s="11">
        <f t="shared" si="3"/>
        <v>1416991</v>
      </c>
      <c r="AF16" s="11">
        <f t="shared" si="3"/>
        <v>230500</v>
      </c>
      <c r="AG16" s="11">
        <f t="shared" si="3"/>
        <v>1888793</v>
      </c>
      <c r="AH16" s="11">
        <f t="shared" si="3"/>
        <v>236382</v>
      </c>
      <c r="AI16" s="11">
        <f t="shared" si="3"/>
        <v>9361523</v>
      </c>
    </row>
    <row r="19" spans="1:35">
      <c r="A19" s="13" t="s">
        <v>36</v>
      </c>
      <c r="B19" s="11">
        <v>1019765</v>
      </c>
      <c r="C19" s="11">
        <v>148212</v>
      </c>
      <c r="D19" s="11">
        <v>536752</v>
      </c>
      <c r="E19" s="11">
        <v>445610</v>
      </c>
      <c r="F19" s="11">
        <v>948878</v>
      </c>
      <c r="G19" s="11">
        <v>132784</v>
      </c>
      <c r="H19" s="11">
        <v>628586</v>
      </c>
      <c r="I19" s="11">
        <v>465400</v>
      </c>
      <c r="J19" s="11">
        <v>93039</v>
      </c>
      <c r="K19" s="11">
        <v>73214</v>
      </c>
      <c r="L19" s="11">
        <v>150501</v>
      </c>
      <c r="M19" s="11">
        <v>544879</v>
      </c>
      <c r="N19" s="11">
        <v>494369</v>
      </c>
      <c r="O19" s="11">
        <v>776955</v>
      </c>
      <c r="P19" s="11">
        <v>534785</v>
      </c>
      <c r="Q19" s="11">
        <v>6993729</v>
      </c>
      <c r="R19" s="29">
        <v>7394929</v>
      </c>
      <c r="S19" s="11">
        <v>401200</v>
      </c>
      <c r="T19" s="11"/>
      <c r="U19" s="11"/>
      <c r="W19" s="13" t="s">
        <v>36</v>
      </c>
      <c r="X19" s="11"/>
      <c r="Y19" s="11"/>
      <c r="Z19" s="11"/>
      <c r="AA19" s="11"/>
      <c r="AC19" s="13" t="s">
        <v>36</v>
      </c>
      <c r="AD19" s="11"/>
      <c r="AE19" s="11"/>
      <c r="AF19" s="11"/>
      <c r="AG19" s="11"/>
      <c r="AH19" s="11"/>
      <c r="AI19" s="11"/>
    </row>
    <row r="20" spans="1:35">
      <c r="A20" s="13" t="s">
        <v>37</v>
      </c>
      <c r="B20" s="11">
        <v>964878</v>
      </c>
      <c r="C20" s="11">
        <v>143487</v>
      </c>
      <c r="D20" s="11">
        <v>592803</v>
      </c>
      <c r="E20" s="11">
        <v>415361</v>
      </c>
      <c r="F20" s="11">
        <v>1032128</v>
      </c>
      <c r="G20" s="11">
        <v>138577</v>
      </c>
      <c r="H20" s="11">
        <v>591754</v>
      </c>
      <c r="I20" s="11">
        <v>447375</v>
      </c>
      <c r="J20" s="11">
        <v>83482</v>
      </c>
      <c r="K20" s="11">
        <v>67113</v>
      </c>
      <c r="L20" s="11">
        <v>121324</v>
      </c>
      <c r="M20" s="11">
        <v>566416</v>
      </c>
      <c r="N20" s="11">
        <v>588719</v>
      </c>
      <c r="O20" s="11">
        <v>821939</v>
      </c>
      <c r="P20" s="11">
        <v>629460</v>
      </c>
      <c r="Q20" s="11">
        <v>7204816</v>
      </c>
      <c r="R20" s="29">
        <v>7422694</v>
      </c>
      <c r="S20" s="11">
        <v>217878</v>
      </c>
      <c r="T20" s="11"/>
      <c r="U20" s="11"/>
      <c r="W20" s="13" t="s">
        <v>37</v>
      </c>
      <c r="X20" s="11"/>
      <c r="Y20" s="11"/>
      <c r="Z20" s="11"/>
      <c r="AA20" s="11"/>
      <c r="AC20" s="13" t="s">
        <v>37</v>
      </c>
      <c r="AD20" s="11"/>
      <c r="AE20" s="11"/>
      <c r="AF20" s="11"/>
      <c r="AG20" s="11"/>
      <c r="AH20" s="11"/>
      <c r="AI20" s="11"/>
    </row>
    <row r="21" spans="1:35">
      <c r="A21" s="13" t="s">
        <v>38</v>
      </c>
      <c r="B21" s="11">
        <v>1043746</v>
      </c>
      <c r="C21" s="11">
        <v>150647</v>
      </c>
      <c r="D21" s="11">
        <v>607401</v>
      </c>
      <c r="E21" s="11">
        <v>456382</v>
      </c>
      <c r="F21" s="11">
        <v>984238</v>
      </c>
      <c r="G21" s="11">
        <v>165796</v>
      </c>
      <c r="H21" s="11">
        <v>684426</v>
      </c>
      <c r="I21" s="11">
        <v>468741</v>
      </c>
      <c r="J21" s="11">
        <v>66102</v>
      </c>
      <c r="K21" s="11">
        <v>69383</v>
      </c>
      <c r="L21" s="11">
        <v>99982</v>
      </c>
      <c r="M21" s="11">
        <v>585229</v>
      </c>
      <c r="N21" s="11">
        <v>670954</v>
      </c>
      <c r="O21" s="11">
        <v>807905</v>
      </c>
      <c r="P21" s="11">
        <v>869956</v>
      </c>
      <c r="Q21" s="11">
        <v>7730888</v>
      </c>
      <c r="R21" s="29">
        <v>7900212</v>
      </c>
      <c r="S21" s="11">
        <v>169324</v>
      </c>
      <c r="T21" s="11"/>
      <c r="U21" s="11"/>
      <c r="W21" s="13" t="s">
        <v>38</v>
      </c>
      <c r="X21" s="11"/>
      <c r="Y21" s="11"/>
      <c r="Z21" s="11"/>
      <c r="AA21" s="11"/>
      <c r="AC21" s="13" t="s">
        <v>38</v>
      </c>
      <c r="AD21" s="11"/>
      <c r="AE21" s="11"/>
      <c r="AF21" s="11"/>
      <c r="AG21" s="11"/>
      <c r="AH21" s="11"/>
      <c r="AI21" s="11"/>
    </row>
    <row r="22" spans="1:35">
      <c r="A22" s="13" t="s">
        <v>39</v>
      </c>
      <c r="B22" s="11">
        <v>1133195</v>
      </c>
      <c r="C22" s="11">
        <v>155609</v>
      </c>
      <c r="D22" s="11">
        <v>664760</v>
      </c>
      <c r="E22" s="11">
        <v>485521</v>
      </c>
      <c r="F22" s="11">
        <v>1151108</v>
      </c>
      <c r="G22" s="11">
        <v>156207</v>
      </c>
      <c r="H22" s="11">
        <v>558175</v>
      </c>
      <c r="I22" s="11">
        <v>448597</v>
      </c>
      <c r="J22" s="11">
        <v>56550</v>
      </c>
      <c r="K22" s="11">
        <v>63307</v>
      </c>
      <c r="L22" s="11">
        <v>82653</v>
      </c>
      <c r="M22" s="11">
        <v>638545</v>
      </c>
      <c r="N22" s="11">
        <v>709334</v>
      </c>
      <c r="O22" s="11">
        <v>744457</v>
      </c>
      <c r="P22" s="11">
        <v>689575</v>
      </c>
      <c r="Q22" s="11">
        <v>7737593</v>
      </c>
      <c r="R22" s="29">
        <v>8392274</v>
      </c>
      <c r="S22" s="11">
        <v>654681</v>
      </c>
      <c r="T22" s="11"/>
      <c r="U22" s="11"/>
      <c r="W22" s="13" t="s">
        <v>39</v>
      </c>
      <c r="X22" s="11">
        <v>1387500</v>
      </c>
      <c r="Y22" s="11">
        <v>792987</v>
      </c>
      <c r="Z22" s="11">
        <v>602130</v>
      </c>
      <c r="AA22" s="11">
        <v>0</v>
      </c>
      <c r="AC22" s="13" t="s">
        <v>39</v>
      </c>
      <c r="AD22" s="11">
        <v>1854302</v>
      </c>
      <c r="AE22" s="11">
        <v>457125</v>
      </c>
      <c r="AF22" s="11"/>
      <c r="AG22" s="11">
        <v>186836</v>
      </c>
      <c r="AH22" s="11"/>
      <c r="AI22" s="11">
        <v>2498263</v>
      </c>
    </row>
    <row r="23" spans="1:35">
      <c r="A23" s="13" t="s">
        <v>40</v>
      </c>
      <c r="B23" s="11">
        <v>1116687</v>
      </c>
      <c r="C23" s="11">
        <v>144344</v>
      </c>
      <c r="D23" s="11">
        <v>537139</v>
      </c>
      <c r="E23" s="11">
        <v>271865</v>
      </c>
      <c r="F23" s="11">
        <v>1212632</v>
      </c>
      <c r="G23" s="11">
        <v>175562</v>
      </c>
      <c r="H23" s="11">
        <v>476907</v>
      </c>
      <c r="I23" s="11">
        <v>339079</v>
      </c>
      <c r="J23" s="11">
        <v>44518</v>
      </c>
      <c r="K23" s="11">
        <v>72605</v>
      </c>
      <c r="L23" s="11">
        <v>28672</v>
      </c>
      <c r="M23" s="11">
        <v>652764</v>
      </c>
      <c r="N23" s="11">
        <v>672056</v>
      </c>
      <c r="O23" s="11">
        <v>406284</v>
      </c>
      <c r="P23" s="11">
        <v>1060962</v>
      </c>
      <c r="Q23" s="11">
        <v>7212076</v>
      </c>
      <c r="R23" s="29">
        <v>7435175</v>
      </c>
      <c r="S23" s="11">
        <v>223099</v>
      </c>
      <c r="T23" s="11">
        <v>103193</v>
      </c>
      <c r="U23" s="11"/>
      <c r="W23" s="13" t="s">
        <v>40</v>
      </c>
      <c r="X23" s="11">
        <v>1608666</v>
      </c>
      <c r="Y23" s="11">
        <v>954863</v>
      </c>
      <c r="Z23" s="11">
        <v>636311</v>
      </c>
      <c r="AA23" s="11">
        <v>0</v>
      </c>
      <c r="AC23" s="13" t="s">
        <v>40</v>
      </c>
      <c r="AD23" s="11">
        <v>4888320</v>
      </c>
      <c r="AE23" s="11">
        <v>1201475</v>
      </c>
      <c r="AF23" s="11">
        <v>289338</v>
      </c>
      <c r="AG23" s="11">
        <v>1591020</v>
      </c>
      <c r="AH23" s="11"/>
      <c r="AI23" s="11">
        <v>7970153</v>
      </c>
    </row>
    <row r="24" spans="1:35">
      <c r="A24" s="13" t="s">
        <v>41</v>
      </c>
      <c r="B24" s="11">
        <v>1118332</v>
      </c>
      <c r="C24" s="11">
        <v>121450</v>
      </c>
      <c r="D24" s="11">
        <v>579583</v>
      </c>
      <c r="E24" s="11">
        <v>291992</v>
      </c>
      <c r="F24" s="11">
        <v>1015681</v>
      </c>
      <c r="G24" s="11">
        <v>126386</v>
      </c>
      <c r="H24" s="11">
        <v>503108</v>
      </c>
      <c r="I24" s="11">
        <v>276817</v>
      </c>
      <c r="J24" s="11">
        <v>42156</v>
      </c>
      <c r="K24" s="11">
        <v>76696</v>
      </c>
      <c r="L24" s="11">
        <v>32704</v>
      </c>
      <c r="M24" s="11">
        <v>626952</v>
      </c>
      <c r="N24" s="11">
        <v>665023</v>
      </c>
      <c r="O24" s="11">
        <v>437206</v>
      </c>
      <c r="P24" s="11">
        <v>991394</v>
      </c>
      <c r="Q24" s="11">
        <v>6905480</v>
      </c>
      <c r="R24" s="29">
        <v>7252090</v>
      </c>
      <c r="S24" s="11">
        <v>346610</v>
      </c>
      <c r="T24" s="11">
        <v>92747</v>
      </c>
      <c r="U24" s="11"/>
      <c r="W24" s="13" t="s">
        <v>41</v>
      </c>
      <c r="X24" s="11">
        <v>2275953</v>
      </c>
      <c r="Y24" s="11">
        <v>1380300</v>
      </c>
      <c r="Z24" s="11">
        <v>867786</v>
      </c>
      <c r="AA24" s="11">
        <v>0</v>
      </c>
      <c r="AC24" s="13" t="s">
        <v>41</v>
      </c>
      <c r="AD24" s="11">
        <v>5381537</v>
      </c>
      <c r="AE24" s="11">
        <v>1282314</v>
      </c>
      <c r="AF24" s="11">
        <v>219900</v>
      </c>
      <c r="AG24" s="11">
        <v>1730781</v>
      </c>
      <c r="AH24" s="11"/>
      <c r="AI24" s="11">
        <v>8702972</v>
      </c>
    </row>
    <row r="27" s="2" customFormat="1"/>
    <row r="28" ht="36" customHeight="1" spans="1:29">
      <c r="A28" s="14" t="s">
        <v>0</v>
      </c>
      <c r="B28" s="15" t="s">
        <v>42</v>
      </c>
      <c r="C28" s="15" t="s">
        <v>33</v>
      </c>
      <c r="D28" s="15" t="s">
        <v>32</v>
      </c>
      <c r="E28" s="15" t="s">
        <v>34</v>
      </c>
      <c r="F28" s="15"/>
      <c r="G28" s="15" t="s">
        <v>24</v>
      </c>
      <c r="H28" s="15" t="s">
        <v>43</v>
      </c>
      <c r="O28" s="14" t="s">
        <v>5</v>
      </c>
      <c r="P28" s="15" t="s">
        <v>28</v>
      </c>
      <c r="Q28" s="14" t="s">
        <v>29</v>
      </c>
      <c r="R28" s="14" t="s">
        <v>33</v>
      </c>
      <c r="S28" s="14" t="s">
        <v>24</v>
      </c>
      <c r="T28" s="14" t="s">
        <v>27</v>
      </c>
      <c r="W28" s="14" t="s">
        <v>6</v>
      </c>
      <c r="X28" s="14" t="s">
        <v>31</v>
      </c>
      <c r="Y28" s="14" t="s">
        <v>32</v>
      </c>
      <c r="Z28" s="15" t="s">
        <v>33</v>
      </c>
      <c r="AA28" s="14" t="s">
        <v>34</v>
      </c>
      <c r="AB28" s="14" t="s">
        <v>24</v>
      </c>
      <c r="AC28" s="14" t="s">
        <v>22</v>
      </c>
    </row>
    <row r="29" spans="1:29">
      <c r="A29" s="10">
        <v>45292</v>
      </c>
      <c r="B29" s="16">
        <f>B4+C4+D4+E4+F4+G4+H4+I4</f>
        <v>356896</v>
      </c>
      <c r="C29" s="16">
        <f>J4+K4+L4</f>
        <v>14784</v>
      </c>
      <c r="D29" s="16">
        <f>M4+N4</f>
        <v>133819</v>
      </c>
      <c r="E29" s="11">
        <f>O4+P4</f>
        <v>161324</v>
      </c>
      <c r="F29" s="16"/>
      <c r="G29" s="16">
        <f>H29-SUM(B29:E29)</f>
        <v>54028</v>
      </c>
      <c r="H29" s="16">
        <f>R4</f>
        <v>720851</v>
      </c>
      <c r="O29" s="10">
        <v>45292</v>
      </c>
      <c r="P29" s="16">
        <f>Y4</f>
        <v>133326</v>
      </c>
      <c r="Q29" s="16">
        <f>Z4</f>
        <v>84614</v>
      </c>
      <c r="R29" s="16">
        <f>AA4</f>
        <v>0</v>
      </c>
      <c r="S29" s="16">
        <f>T29-R29-Q29-P29</f>
        <v>5739</v>
      </c>
      <c r="T29" s="16">
        <f>X4</f>
        <v>223679</v>
      </c>
      <c r="W29" s="10">
        <v>45292</v>
      </c>
      <c r="X29" s="16">
        <f t="shared" ref="X29:AA29" si="4">AD4</f>
        <v>504583</v>
      </c>
      <c r="Y29" s="16">
        <f t="shared" si="4"/>
        <v>121907</v>
      </c>
      <c r="Z29" s="16">
        <f t="shared" si="4"/>
        <v>20800</v>
      </c>
      <c r="AA29" s="16">
        <f t="shared" si="4"/>
        <v>184451</v>
      </c>
      <c r="AB29" s="16">
        <f>AC29-AA29-Z29-Y29-X29</f>
        <v>22674</v>
      </c>
      <c r="AC29" s="16">
        <f>AI4</f>
        <v>854415</v>
      </c>
    </row>
    <row r="30" spans="1:29">
      <c r="A30" s="10">
        <v>45323</v>
      </c>
      <c r="B30" s="16">
        <f t="shared" ref="B30:B40" si="5">B5+C5+D5+E5+F5+G5+H5+I5</f>
        <v>209057</v>
      </c>
      <c r="C30" s="16">
        <f t="shared" ref="C30:C40" si="6">J5+K5+L5</f>
        <v>7570</v>
      </c>
      <c r="D30" s="16">
        <f t="shared" ref="D30:D40" si="7">M5+N5</f>
        <v>72081</v>
      </c>
      <c r="E30" s="11">
        <f t="shared" ref="E30:E40" si="8">O5+P5</f>
        <v>121903</v>
      </c>
      <c r="F30" s="16"/>
      <c r="G30" s="16">
        <f t="shared" ref="G30:G40" si="9">H30-SUM(B30:E30)</f>
        <v>14937</v>
      </c>
      <c r="H30" s="16">
        <f t="shared" ref="H30:H40" si="10">R5</f>
        <v>425548</v>
      </c>
      <c r="O30" s="10">
        <v>45323</v>
      </c>
      <c r="P30" s="16">
        <f t="shared" ref="P30:P40" si="11">Y5</f>
        <v>76892</v>
      </c>
      <c r="Q30" s="16">
        <f t="shared" ref="Q30:Q40" si="12">Z5</f>
        <v>45507</v>
      </c>
      <c r="R30" s="16">
        <f t="shared" ref="R30:R40" si="13">AA5</f>
        <v>0</v>
      </c>
      <c r="S30" s="16">
        <f t="shared" ref="S30:S40" si="14">T30-R30-Q30-P30</f>
        <v>2378</v>
      </c>
      <c r="T30" s="16">
        <f t="shared" ref="T30:T40" si="15">X5</f>
        <v>124777</v>
      </c>
      <c r="W30" s="10">
        <v>45323</v>
      </c>
      <c r="X30" s="16">
        <f t="shared" ref="X30:X40" si="16">AD5</f>
        <v>261281</v>
      </c>
      <c r="Y30" s="16">
        <f t="shared" ref="Y30:Y40" si="17">AE5</f>
        <v>69554</v>
      </c>
      <c r="Z30" s="16">
        <f t="shared" ref="Z30:Z40" si="18">AF5</f>
        <v>10900</v>
      </c>
      <c r="AA30" s="16">
        <f t="shared" ref="AA30:AA40" si="19">AG5</f>
        <v>111155</v>
      </c>
      <c r="AB30" s="16">
        <f t="shared" ref="AB30:AB40" si="20">AC30-AA30-Z30-Y30-X30</f>
        <v>66957</v>
      </c>
      <c r="AC30" s="16">
        <f t="shared" ref="AC30:AC40" si="21">AI5</f>
        <v>519847</v>
      </c>
    </row>
    <row r="31" spans="1:29">
      <c r="A31" s="10">
        <v>45352</v>
      </c>
      <c r="B31" s="16">
        <f t="shared" si="5"/>
        <v>333412</v>
      </c>
      <c r="C31" s="16">
        <f t="shared" si="6"/>
        <v>12961</v>
      </c>
      <c r="D31" s="16">
        <f t="shared" si="7"/>
        <v>105395</v>
      </c>
      <c r="E31" s="11">
        <f t="shared" si="8"/>
        <v>161975</v>
      </c>
      <c r="F31" s="16"/>
      <c r="G31" s="16">
        <f t="shared" si="9"/>
        <v>-11885</v>
      </c>
      <c r="H31" s="16">
        <f t="shared" si="10"/>
        <v>601858</v>
      </c>
      <c r="O31" s="10">
        <v>45352</v>
      </c>
      <c r="P31" s="16">
        <f t="shared" si="11"/>
        <v>118844</v>
      </c>
      <c r="Q31" s="16">
        <f t="shared" si="12"/>
        <v>76491</v>
      </c>
      <c r="R31" s="16">
        <f t="shared" si="13"/>
        <v>0</v>
      </c>
      <c r="S31" s="16">
        <f t="shared" si="14"/>
        <v>4109</v>
      </c>
      <c r="T31" s="16">
        <f t="shared" si="15"/>
        <v>199444</v>
      </c>
      <c r="W31" s="10">
        <v>45352</v>
      </c>
      <c r="X31" s="16">
        <f t="shared" si="16"/>
        <v>474869</v>
      </c>
      <c r="Y31" s="16">
        <f t="shared" si="17"/>
        <v>115294</v>
      </c>
      <c r="Z31" s="16">
        <f t="shared" si="18"/>
        <v>19700</v>
      </c>
      <c r="AA31" s="16">
        <f t="shared" si="19"/>
        <v>155336</v>
      </c>
      <c r="AB31" s="16">
        <f t="shared" si="20"/>
        <v>11438</v>
      </c>
      <c r="AC31" s="16">
        <f t="shared" si="21"/>
        <v>776637</v>
      </c>
    </row>
    <row r="32" spans="1:29">
      <c r="A32" s="10">
        <v>45383</v>
      </c>
      <c r="B32" s="16">
        <f t="shared" si="5"/>
        <v>319643</v>
      </c>
      <c r="C32" s="16">
        <f t="shared" si="6"/>
        <v>9886</v>
      </c>
      <c r="D32" s="16">
        <f t="shared" si="7"/>
        <v>104644</v>
      </c>
      <c r="E32" s="11">
        <f t="shared" si="8"/>
        <v>165604</v>
      </c>
      <c r="F32" s="16"/>
      <c r="G32" s="16">
        <f t="shared" si="9"/>
        <v>-17952</v>
      </c>
      <c r="H32" s="16">
        <f t="shared" si="10"/>
        <v>581825</v>
      </c>
      <c r="I32" s="25"/>
      <c r="O32" s="10">
        <v>45383</v>
      </c>
      <c r="P32" s="16">
        <f t="shared" si="11"/>
        <v>98878</v>
      </c>
      <c r="Q32" s="16">
        <f t="shared" si="12"/>
        <v>62082</v>
      </c>
      <c r="R32" s="16">
        <f t="shared" si="13"/>
        <v>0</v>
      </c>
      <c r="S32" s="16">
        <f t="shared" si="14"/>
        <v>3354</v>
      </c>
      <c r="T32" s="16">
        <f t="shared" si="15"/>
        <v>164314</v>
      </c>
      <c r="W32" s="10">
        <v>45383</v>
      </c>
      <c r="X32" s="16">
        <f t="shared" si="16"/>
        <v>503119</v>
      </c>
      <c r="Y32" s="16">
        <f t="shared" si="17"/>
        <v>124830</v>
      </c>
      <c r="Z32" s="16">
        <f t="shared" si="18"/>
        <v>21200</v>
      </c>
      <c r="AA32" s="16">
        <f t="shared" si="19"/>
        <v>161120</v>
      </c>
      <c r="AB32" s="16">
        <f t="shared" si="20"/>
        <v>11248</v>
      </c>
      <c r="AC32" s="16">
        <f t="shared" si="21"/>
        <v>821517</v>
      </c>
    </row>
    <row r="33" spans="1:29">
      <c r="A33" s="10">
        <v>45413</v>
      </c>
      <c r="B33" s="16">
        <f t="shared" si="5"/>
        <v>138107</v>
      </c>
      <c r="C33" s="16">
        <f t="shared" si="6"/>
        <v>4445</v>
      </c>
      <c r="D33" s="16">
        <f t="shared" si="7"/>
        <v>50411</v>
      </c>
      <c r="E33" s="11">
        <f t="shared" si="8"/>
        <v>64615</v>
      </c>
      <c r="F33" s="16"/>
      <c r="G33" s="16">
        <f t="shared" si="9"/>
        <v>18532</v>
      </c>
      <c r="H33" s="16">
        <f t="shared" si="10"/>
        <v>276110</v>
      </c>
      <c r="I33" s="25"/>
      <c r="O33" s="10">
        <v>45413</v>
      </c>
      <c r="P33" s="16">
        <f t="shared" si="11"/>
        <v>97043</v>
      </c>
      <c r="Q33" s="16">
        <f t="shared" si="12"/>
        <v>63867</v>
      </c>
      <c r="R33" s="16">
        <f t="shared" si="13"/>
        <v>0</v>
      </c>
      <c r="S33" s="16">
        <f t="shared" si="14"/>
        <v>258</v>
      </c>
      <c r="T33" s="16">
        <f t="shared" si="15"/>
        <v>161168</v>
      </c>
      <c r="W33" s="10">
        <v>45413</v>
      </c>
      <c r="X33" s="16">
        <f t="shared" si="16"/>
        <v>440716</v>
      </c>
      <c r="Y33" s="16">
        <f t="shared" si="17"/>
        <v>111945</v>
      </c>
      <c r="Z33" s="16">
        <f t="shared" si="18"/>
        <v>18000</v>
      </c>
      <c r="AA33" s="16">
        <f t="shared" si="19"/>
        <v>146706</v>
      </c>
      <c r="AB33" s="16">
        <f t="shared" si="20"/>
        <v>11756</v>
      </c>
      <c r="AC33" s="16">
        <f t="shared" si="21"/>
        <v>729123</v>
      </c>
    </row>
    <row r="34" spans="1:29">
      <c r="A34" s="10">
        <v>45444</v>
      </c>
      <c r="B34" s="16">
        <f t="shared" si="5"/>
        <v>0</v>
      </c>
      <c r="C34" s="16">
        <f t="shared" si="6"/>
        <v>0</v>
      </c>
      <c r="D34" s="16">
        <f t="shared" si="7"/>
        <v>0</v>
      </c>
      <c r="E34" s="11">
        <f t="shared" si="8"/>
        <v>0</v>
      </c>
      <c r="F34" s="16"/>
      <c r="G34" s="16">
        <f t="shared" si="9"/>
        <v>444</v>
      </c>
      <c r="H34" s="16">
        <f t="shared" si="10"/>
        <v>444</v>
      </c>
      <c r="I34" s="25"/>
      <c r="O34" s="10">
        <v>45444</v>
      </c>
      <c r="P34" s="16">
        <f t="shared" si="11"/>
        <v>93584</v>
      </c>
      <c r="Q34" s="16">
        <f t="shared" si="12"/>
        <v>63358</v>
      </c>
      <c r="R34" s="16">
        <f t="shared" si="13"/>
        <v>0</v>
      </c>
      <c r="S34" s="16">
        <f t="shared" si="14"/>
        <v>-3356</v>
      </c>
      <c r="T34" s="16">
        <f t="shared" si="15"/>
        <v>153586</v>
      </c>
      <c r="W34" s="10">
        <v>45444</v>
      </c>
      <c r="X34" s="16">
        <f t="shared" si="16"/>
        <v>479443</v>
      </c>
      <c r="Y34" s="16">
        <f t="shared" si="17"/>
        <v>124061</v>
      </c>
      <c r="Z34" s="16">
        <f t="shared" si="18"/>
        <v>18800</v>
      </c>
      <c r="AA34" s="16">
        <f t="shared" si="19"/>
        <v>152514</v>
      </c>
      <c r="AB34" s="16">
        <f t="shared" si="20"/>
        <v>13687</v>
      </c>
      <c r="AC34" s="16">
        <f t="shared" si="21"/>
        <v>788505</v>
      </c>
    </row>
    <row r="35" spans="1:29">
      <c r="A35" s="10">
        <v>45474</v>
      </c>
      <c r="B35" s="16">
        <f t="shared" si="5"/>
        <v>0</v>
      </c>
      <c r="C35" s="16">
        <f t="shared" si="6"/>
        <v>0</v>
      </c>
      <c r="D35" s="16">
        <f t="shared" si="7"/>
        <v>0</v>
      </c>
      <c r="E35" s="11">
        <f t="shared" si="8"/>
        <v>0</v>
      </c>
      <c r="F35" s="16"/>
      <c r="G35" s="16">
        <f t="shared" si="9"/>
        <v>0</v>
      </c>
      <c r="H35" s="16">
        <f t="shared" si="10"/>
        <v>0</v>
      </c>
      <c r="I35" s="25"/>
      <c r="O35" s="10">
        <v>45474</v>
      </c>
      <c r="P35" s="16">
        <f t="shared" si="11"/>
        <v>97327</v>
      </c>
      <c r="Q35" s="16">
        <f t="shared" si="12"/>
        <v>72250</v>
      </c>
      <c r="R35" s="16">
        <f t="shared" si="13"/>
        <v>0</v>
      </c>
      <c r="S35" s="16">
        <f t="shared" si="14"/>
        <v>0</v>
      </c>
      <c r="T35" s="16">
        <f t="shared" si="15"/>
        <v>169577</v>
      </c>
      <c r="W35" s="10">
        <v>45474</v>
      </c>
      <c r="X35" s="16">
        <f t="shared" si="16"/>
        <v>457200</v>
      </c>
      <c r="Y35" s="16">
        <f t="shared" si="17"/>
        <v>117420</v>
      </c>
      <c r="Z35" s="16">
        <f t="shared" si="18"/>
        <v>18200</v>
      </c>
      <c r="AA35" s="16">
        <f t="shared" si="19"/>
        <v>143625</v>
      </c>
      <c r="AB35" s="16">
        <f t="shared" si="20"/>
        <v>19841</v>
      </c>
      <c r="AC35" s="16">
        <f t="shared" si="21"/>
        <v>756286</v>
      </c>
    </row>
    <row r="36" spans="1:29">
      <c r="A36" s="10">
        <v>45505</v>
      </c>
      <c r="B36" s="16">
        <f t="shared" si="5"/>
        <v>38784</v>
      </c>
      <c r="C36" s="16">
        <f t="shared" si="6"/>
        <v>1445</v>
      </c>
      <c r="D36" s="16">
        <f t="shared" si="7"/>
        <v>10898</v>
      </c>
      <c r="E36" s="11">
        <f t="shared" si="8"/>
        <v>0</v>
      </c>
      <c r="F36" s="16"/>
      <c r="G36" s="16">
        <f t="shared" si="9"/>
        <v>4579</v>
      </c>
      <c r="H36" s="16">
        <f t="shared" si="10"/>
        <v>55706</v>
      </c>
      <c r="I36" s="25"/>
      <c r="O36" s="10">
        <v>45505</v>
      </c>
      <c r="P36" s="16">
        <f t="shared" si="11"/>
        <v>111108</v>
      </c>
      <c r="Q36" s="16">
        <f t="shared" si="12"/>
        <v>60777</v>
      </c>
      <c r="R36" s="16">
        <f t="shared" si="13"/>
        <v>0</v>
      </c>
      <c r="S36" s="16">
        <f t="shared" si="14"/>
        <v>3899</v>
      </c>
      <c r="T36" s="16">
        <f t="shared" si="15"/>
        <v>175784</v>
      </c>
      <c r="W36" s="10">
        <v>45505</v>
      </c>
      <c r="X36" s="16">
        <f t="shared" si="16"/>
        <v>473585</v>
      </c>
      <c r="Y36" s="16">
        <f t="shared" si="17"/>
        <v>124729</v>
      </c>
      <c r="Z36" s="16">
        <f t="shared" si="18"/>
        <v>19200</v>
      </c>
      <c r="AA36" s="16">
        <f t="shared" si="19"/>
        <v>126752</v>
      </c>
      <c r="AB36" s="16">
        <f t="shared" si="20"/>
        <v>14461</v>
      </c>
      <c r="AC36" s="16">
        <f t="shared" si="21"/>
        <v>758727</v>
      </c>
    </row>
    <row r="37" spans="1:29">
      <c r="A37" s="10">
        <v>45536</v>
      </c>
      <c r="B37" s="16">
        <f t="shared" si="5"/>
        <v>200126</v>
      </c>
      <c r="C37" s="16">
        <f t="shared" si="6"/>
        <v>7901</v>
      </c>
      <c r="D37" s="16">
        <f t="shared" si="7"/>
        <v>60848</v>
      </c>
      <c r="E37" s="11">
        <f t="shared" si="8"/>
        <v>82738</v>
      </c>
      <c r="F37" s="16"/>
      <c r="G37" s="16">
        <f t="shared" si="9"/>
        <v>28617</v>
      </c>
      <c r="H37" s="16">
        <f t="shared" si="10"/>
        <v>380230</v>
      </c>
      <c r="I37" s="25"/>
      <c r="O37" s="10">
        <v>45536</v>
      </c>
      <c r="P37" s="16">
        <f t="shared" si="11"/>
        <v>108980</v>
      </c>
      <c r="Q37" s="16">
        <f t="shared" si="12"/>
        <v>64135</v>
      </c>
      <c r="R37" s="16">
        <f t="shared" si="13"/>
        <v>0</v>
      </c>
      <c r="S37" s="16">
        <f t="shared" si="14"/>
        <v>4785</v>
      </c>
      <c r="T37" s="16">
        <f t="shared" si="15"/>
        <v>177900</v>
      </c>
      <c r="W37" s="10">
        <v>45536</v>
      </c>
      <c r="X37" s="16">
        <f t="shared" si="16"/>
        <v>487531</v>
      </c>
      <c r="Y37" s="16">
        <f t="shared" si="17"/>
        <v>127361</v>
      </c>
      <c r="Z37" s="16">
        <f t="shared" si="18"/>
        <v>20300</v>
      </c>
      <c r="AA37" s="16">
        <f t="shared" si="19"/>
        <v>179201</v>
      </c>
      <c r="AB37" s="16">
        <f t="shared" si="20"/>
        <v>-1887</v>
      </c>
      <c r="AC37" s="16">
        <f t="shared" si="21"/>
        <v>812506</v>
      </c>
    </row>
    <row r="38" spans="1:29">
      <c r="A38" s="10">
        <v>45566</v>
      </c>
      <c r="B38" s="16">
        <f t="shared" si="5"/>
        <v>386626</v>
      </c>
      <c r="C38" s="16">
        <f t="shared" si="6"/>
        <v>12415</v>
      </c>
      <c r="D38" s="16">
        <f t="shared" si="7"/>
        <v>120256</v>
      </c>
      <c r="E38" s="11">
        <f t="shared" si="8"/>
        <v>249892</v>
      </c>
      <c r="F38" s="16"/>
      <c r="G38" s="16">
        <f t="shared" si="9"/>
        <v>-33699</v>
      </c>
      <c r="H38" s="16">
        <f t="shared" si="10"/>
        <v>735490</v>
      </c>
      <c r="I38" s="25"/>
      <c r="O38" s="10">
        <v>45566</v>
      </c>
      <c r="P38" s="16">
        <f t="shared" si="11"/>
        <v>131487</v>
      </c>
      <c r="Q38" s="16">
        <f t="shared" si="12"/>
        <v>76788</v>
      </c>
      <c r="R38" s="16">
        <f t="shared" si="13"/>
        <v>0</v>
      </c>
      <c r="S38" s="16">
        <f t="shared" si="14"/>
        <v>7051</v>
      </c>
      <c r="T38" s="16">
        <f t="shared" si="15"/>
        <v>215326</v>
      </c>
      <c r="W38" s="10">
        <v>45566</v>
      </c>
      <c r="X38" s="16">
        <f t="shared" si="16"/>
        <v>497545</v>
      </c>
      <c r="Y38" s="16">
        <f t="shared" si="17"/>
        <v>128955</v>
      </c>
      <c r="Z38" s="16">
        <f t="shared" si="18"/>
        <v>20900</v>
      </c>
      <c r="AA38" s="16">
        <f t="shared" si="19"/>
        <v>169161</v>
      </c>
      <c r="AB38" s="16">
        <f t="shared" si="20"/>
        <v>20312</v>
      </c>
      <c r="AC38" s="16">
        <f t="shared" si="21"/>
        <v>836873</v>
      </c>
    </row>
    <row r="39" spans="1:29">
      <c r="A39" s="10">
        <v>45597</v>
      </c>
      <c r="B39" s="16">
        <f t="shared" si="5"/>
        <v>408896</v>
      </c>
      <c r="C39" s="16">
        <f t="shared" si="6"/>
        <v>14864</v>
      </c>
      <c r="D39" s="16">
        <f t="shared" si="7"/>
        <v>124107</v>
      </c>
      <c r="E39" s="11">
        <f t="shared" si="8"/>
        <v>198559</v>
      </c>
      <c r="F39" s="16"/>
      <c r="G39" s="16">
        <f t="shared" si="9"/>
        <v>61151</v>
      </c>
      <c r="H39" s="16">
        <f t="shared" si="10"/>
        <v>807577</v>
      </c>
      <c r="I39" s="25"/>
      <c r="O39" s="10">
        <v>45597</v>
      </c>
      <c r="P39" s="16">
        <f t="shared" si="11"/>
        <v>137465</v>
      </c>
      <c r="Q39" s="16">
        <f t="shared" si="12"/>
        <v>81682</v>
      </c>
      <c r="R39" s="16">
        <f t="shared" si="13"/>
        <v>0</v>
      </c>
      <c r="S39" s="16">
        <f t="shared" si="14"/>
        <v>60340</v>
      </c>
      <c r="T39" s="16">
        <f t="shared" si="15"/>
        <v>279487</v>
      </c>
      <c r="W39" s="10">
        <v>45597</v>
      </c>
      <c r="X39" s="16">
        <f t="shared" si="16"/>
        <v>511049</v>
      </c>
      <c r="Y39" s="16">
        <f t="shared" si="17"/>
        <v>127144</v>
      </c>
      <c r="Z39" s="16">
        <f t="shared" si="18"/>
        <v>21600</v>
      </c>
      <c r="AA39" s="16">
        <f t="shared" si="19"/>
        <v>176919</v>
      </c>
      <c r="AB39" s="16">
        <f t="shared" si="20"/>
        <v>21167</v>
      </c>
      <c r="AC39" s="16">
        <f t="shared" si="21"/>
        <v>857879</v>
      </c>
    </row>
    <row r="40" spans="1:29">
      <c r="A40" s="10">
        <v>45627</v>
      </c>
      <c r="B40" s="16">
        <f t="shared" si="5"/>
        <v>394669</v>
      </c>
      <c r="C40" s="16">
        <f t="shared" si="6"/>
        <v>14659</v>
      </c>
      <c r="D40" s="16">
        <f t="shared" si="7"/>
        <v>119296</v>
      </c>
      <c r="E40" s="11">
        <f t="shared" si="8"/>
        <v>144917</v>
      </c>
      <c r="F40" s="16"/>
      <c r="G40" s="16">
        <f t="shared" si="9"/>
        <v>132682</v>
      </c>
      <c r="H40" s="16">
        <f t="shared" si="10"/>
        <v>806223</v>
      </c>
      <c r="O40" s="10">
        <v>45627</v>
      </c>
      <c r="P40" s="16">
        <f t="shared" si="11"/>
        <v>195461</v>
      </c>
      <c r="Q40" s="16">
        <f t="shared" si="12"/>
        <v>96516</v>
      </c>
      <c r="R40" s="16">
        <f t="shared" si="13"/>
        <v>0</v>
      </c>
      <c r="S40" s="16">
        <f t="shared" si="14"/>
        <v>26443</v>
      </c>
      <c r="T40" s="16">
        <f t="shared" si="15"/>
        <v>318420</v>
      </c>
      <c r="W40" s="10">
        <v>45627</v>
      </c>
      <c r="X40" s="16">
        <f t="shared" si="16"/>
        <v>497936</v>
      </c>
      <c r="Y40" s="16">
        <f t="shared" si="17"/>
        <v>123791</v>
      </c>
      <c r="Z40" s="16">
        <f t="shared" si="18"/>
        <v>20900</v>
      </c>
      <c r="AA40" s="16">
        <f t="shared" si="19"/>
        <v>181853</v>
      </c>
      <c r="AB40" s="16">
        <f t="shared" si="20"/>
        <v>24728</v>
      </c>
      <c r="AC40" s="16">
        <f t="shared" si="21"/>
        <v>849208</v>
      </c>
    </row>
    <row r="41" spans="1:29">
      <c r="A41" s="12" t="s">
        <v>35</v>
      </c>
      <c r="B41" s="17">
        <f>SUM(B29:B40)</f>
        <v>2786216</v>
      </c>
      <c r="C41" s="17">
        <f t="shared" ref="C41:H41" si="22">SUM(C29:C40)</f>
        <v>100930</v>
      </c>
      <c r="D41" s="17">
        <f t="shared" si="22"/>
        <v>901755</v>
      </c>
      <c r="E41" s="17">
        <f t="shared" si="22"/>
        <v>1351527</v>
      </c>
      <c r="F41" s="17">
        <f t="shared" si="22"/>
        <v>0</v>
      </c>
      <c r="G41" s="17">
        <f t="shared" si="22"/>
        <v>251434</v>
      </c>
      <c r="H41" s="17">
        <f t="shared" si="22"/>
        <v>5391862</v>
      </c>
      <c r="O41" s="12" t="s">
        <v>35</v>
      </c>
      <c r="P41" s="17">
        <f t="shared" ref="P41:T41" si="23">SUM(P29:P40)</f>
        <v>1400395</v>
      </c>
      <c r="Q41" s="17">
        <f t="shared" si="23"/>
        <v>848067</v>
      </c>
      <c r="R41" s="17">
        <f t="shared" si="23"/>
        <v>0</v>
      </c>
      <c r="S41" s="17">
        <f t="shared" si="23"/>
        <v>115000</v>
      </c>
      <c r="T41" s="17">
        <f t="shared" si="23"/>
        <v>2363462</v>
      </c>
      <c r="W41" s="12" t="s">
        <v>35</v>
      </c>
      <c r="X41" s="17">
        <f t="shared" ref="X41:AC41" si="24">SUM(X29:X40)</f>
        <v>5588857</v>
      </c>
      <c r="Y41" s="17">
        <f t="shared" si="24"/>
        <v>1416991</v>
      </c>
      <c r="Z41" s="17">
        <f t="shared" si="24"/>
        <v>230500</v>
      </c>
      <c r="AA41" s="17">
        <f t="shared" si="24"/>
        <v>1888793</v>
      </c>
      <c r="AB41" s="17">
        <f t="shared" si="24"/>
        <v>236382</v>
      </c>
      <c r="AC41" s="17">
        <f t="shared" si="24"/>
        <v>9361523</v>
      </c>
    </row>
    <row r="42" spans="1:8">
      <c r="A42" s="18"/>
      <c r="B42" s="19"/>
      <c r="C42" s="19"/>
      <c r="D42" s="19"/>
      <c r="E42" s="18"/>
      <c r="F42" s="19"/>
      <c r="G42" s="19"/>
      <c r="H42" s="19"/>
    </row>
    <row r="43" spans="1:8">
      <c r="A43" s="18"/>
      <c r="B43" s="19"/>
      <c r="C43" s="19"/>
      <c r="D43" s="19"/>
      <c r="E43" s="18"/>
      <c r="F43" s="19"/>
      <c r="G43" s="19"/>
      <c r="H43" s="19"/>
    </row>
    <row r="44" spans="1:8">
      <c r="A44" s="18"/>
      <c r="B44" s="18"/>
      <c r="C44" s="18"/>
      <c r="D44" s="18"/>
      <c r="E44" s="18"/>
      <c r="F44" s="18"/>
      <c r="G44" s="18"/>
      <c r="H44" s="18"/>
    </row>
  </sheetData>
  <mergeCells count="10">
    <mergeCell ref="B1:I1"/>
    <mergeCell ref="J1:L1"/>
    <mergeCell ref="M1:N1"/>
    <mergeCell ref="O1:P1"/>
    <mergeCell ref="B2:E2"/>
    <mergeCell ref="F2:I2"/>
    <mergeCell ref="M2:N2"/>
    <mergeCell ref="A1:A3"/>
    <mergeCell ref="W2:W3"/>
    <mergeCell ref="AC2:AC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二厂气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Skr.</cp:lastModifiedBy>
  <dcterms:created xsi:type="dcterms:W3CDTF">2019-11-30T02:32:00Z</dcterms:created>
  <dcterms:modified xsi:type="dcterms:W3CDTF">2025-07-14T01:49:09Z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8A23544E964B4D538F532D11E485F125</vt:lpwstr>
  </property>
</Properties>
</file>